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6'!$A$1:$M$50</definedName>
  </definedNames>
  <calcPr calcId="145621"/>
</workbook>
</file>

<file path=xl/calcChain.xml><?xml version="1.0" encoding="utf-8"?>
<calcChain xmlns="http://schemas.openxmlformats.org/spreadsheetml/2006/main">
  <c r="G14" i="2" l="1"/>
  <c r="G13" i="2"/>
  <c r="G9" i="2"/>
  <c r="E13" i="2"/>
  <c r="E9" i="2"/>
  <c r="C13" i="2" l="1"/>
  <c r="C9" i="2"/>
  <c r="I7" i="2" l="1"/>
  <c r="J7" i="2" s="1"/>
  <c r="K7" i="2"/>
  <c r="L7" i="2" s="1"/>
  <c r="I8" i="2"/>
  <c r="J8" i="2" s="1"/>
  <c r="K8" i="2"/>
  <c r="L8" i="2" s="1"/>
  <c r="K9" i="2"/>
  <c r="L9" i="2" s="1"/>
  <c r="I10" i="2"/>
  <c r="J10" i="2" s="1"/>
  <c r="K10" i="2"/>
  <c r="L10" i="2" s="1"/>
  <c r="I11" i="2"/>
  <c r="J11" i="2" s="1"/>
  <c r="K11" i="2"/>
  <c r="L11" i="2" s="1"/>
  <c r="I12" i="2"/>
  <c r="J12" i="2" s="1"/>
  <c r="K12" i="2"/>
  <c r="L12" i="2" s="1"/>
  <c r="C14" i="2"/>
  <c r="D8" i="2" s="1"/>
  <c r="E14" i="2"/>
  <c r="F12" i="2" s="1"/>
  <c r="H7" i="2"/>
  <c r="H13" i="2" l="1"/>
  <c r="H12" i="2"/>
  <c r="P21" i="2" s="1"/>
  <c r="D9" i="2"/>
  <c r="K13" i="2"/>
  <c r="L13" i="2" s="1"/>
  <c r="D14" i="2"/>
  <c r="D13" i="2"/>
  <c r="D10" i="2"/>
  <c r="F14" i="2"/>
  <c r="K14" i="2"/>
  <c r="L14" i="2" s="1"/>
  <c r="H9" i="2"/>
  <c r="H11" i="2"/>
  <c r="P20" i="2" s="1"/>
  <c r="H10" i="2"/>
  <c r="P19" i="2" s="1"/>
  <c r="H8" i="2"/>
  <c r="D12" i="2"/>
  <c r="D7" i="2"/>
  <c r="F10" i="2"/>
  <c r="O19" i="2" s="1"/>
  <c r="F9" i="2"/>
  <c r="F7" i="2"/>
  <c r="O17" i="2" s="1"/>
  <c r="F13" i="2"/>
  <c r="F11" i="2"/>
  <c r="O20" i="2" s="1"/>
  <c r="I9" i="2"/>
  <c r="J9" i="2" s="1"/>
  <c r="F8" i="2"/>
  <c r="O18" i="2" s="1"/>
  <c r="I13" i="2"/>
  <c r="J13" i="2" s="1"/>
  <c r="D11" i="2"/>
  <c r="P18" i="2"/>
  <c r="P17" i="2"/>
  <c r="O21" i="2"/>
  <c r="I14" i="2" l="1"/>
  <c r="J14" i="2" s="1"/>
</calcChain>
</file>

<file path=xl/sharedStrings.xml><?xml version="1.0" encoding="utf-8"?>
<sst xmlns="http://schemas.openxmlformats.org/spreadsheetml/2006/main" count="30" uniqueCount="22">
  <si>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</si>
  <si>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</si>
  <si>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</si>
  <si>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</si>
  <si>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</si>
  <si>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</si>
  <si>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</si>
  <si>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</si>
  <si>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</si>
  <si>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</si>
  <si>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</si>
  <si>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</si>
  <si>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</si>
  <si>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</si>
  <si>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</si>
  <si>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</si>
  <si>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</si>
  <si>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</si>
  <si>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</si>
  <si>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κάτω από 3 μήνες</t>
  </si>
  <si>
    <t>ΑΥΓΟΥΣΤΟΣ</t>
  </si>
  <si>
    <t>ΣΕΠΤΕΜΒΡΙΟΣ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</si>
</sst>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5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name val="Arial Greek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1" applyNumberFormat="0" applyAlignment="0" applyProtection="0"/>
    <xf numFmtId="0" fontId="14" fillId="28" borderId="12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1" applyNumberFormat="0" applyAlignment="0" applyProtection="0"/>
    <xf numFmtId="0" fontId="21" fillId="0" borderId="16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7" applyNumberFormat="0" applyFont="0" applyAlignment="0" applyProtection="0"/>
    <xf numFmtId="0" fontId="23" fillId="27" borderId="18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0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9" fillId="34" borderId="8" xfId="0" applyFont="1" applyFill="1" applyBorder="1"/>
    <xf numFmtId="3" fontId="0" fillId="0" borderId="8" xfId="0" applyNumberFormat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0" fontId="32" fillId="34" borderId="8" xfId="0" applyFont="1" applyFill="1" applyBorder="1"/>
    <xf numFmtId="0" fontId="33" fillId="0" borderId="10" xfId="0" applyFont="1" applyBorder="1"/>
    <xf numFmtId="1" fontId="34" fillId="0" borderId="6" xfId="0" applyNumberFormat="1" applyFont="1" applyBorder="1"/>
    <xf numFmtId="9" fontId="33" fillId="0" borderId="6" xfId="0" applyNumberFormat="1" applyFont="1" applyBorder="1"/>
    <xf numFmtId="3" fontId="33" fillId="0" borderId="6" xfId="0" applyNumberFormat="1" applyFont="1" applyBorder="1"/>
    <xf numFmtId="164" fontId="33" fillId="0" borderId="6" xfId="0" applyNumberFormat="1" applyFont="1" applyBorder="1"/>
    <xf numFmtId="3" fontId="33" fillId="33" borderId="6" xfId="0" applyNumberFormat="1" applyFont="1" applyFill="1" applyBorder="1"/>
    <xf numFmtId="164" fontId="28" fillId="0" borderId="9" xfId="0" applyNumberFormat="1" applyFont="1" applyBorder="1"/>
    <xf numFmtId="0" fontId="31" fillId="34" borderId="7" xfId="0" applyFont="1" applyFill="1" applyBorder="1" applyAlignment="1">
      <alignment horizontal="left"/>
    </xf>
    <xf numFmtId="164" fontId="28" fillId="34" borderId="9" xfId="0" applyNumberFormat="1" applyFont="1" applyFill="1" applyBorder="1"/>
    <xf numFmtId="0" fontId="28" fillId="34" borderId="7" xfId="0" applyFont="1" applyFill="1" applyBorder="1"/>
    <xf numFmtId="164" fontId="27" fillId="0" borderId="23" xfId="0" applyNumberFormat="1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2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Σεπτέμβριο </a:t>
            </a:r>
          </a:p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 του 2021 και 2022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6'!$O$17:$O$21</c:f>
              <c:numCache>
                <c:formatCode>0%</c:formatCode>
                <c:ptCount val="5"/>
                <c:pt idx="0">
                  <c:v>0.10279053338043094</c:v>
                </c:pt>
                <c:pt idx="1">
                  <c:v>0.25644648534086895</c:v>
                </c:pt>
                <c:pt idx="2">
                  <c:v>0.20646414694454257</c:v>
                </c:pt>
                <c:pt idx="3">
                  <c:v>0.13043094312963618</c:v>
                </c:pt>
                <c:pt idx="4">
                  <c:v>0.30386789120452135</c:v>
                </c:pt>
              </c:numCache>
            </c:numRef>
          </c:val>
        </c:ser>
        <c:ser>
          <c:idx val="1"/>
          <c:order val="1"/>
          <c:tx>
            <c:strRef>
              <c:f>'Πινακας 6'!$P$16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6'!$N$17:$N$21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6'!$P$17:$P$21</c:f>
              <c:numCache>
                <c:formatCode>0%</c:formatCode>
                <c:ptCount val="5"/>
                <c:pt idx="0">
                  <c:v>0.10223944875107666</c:v>
                </c:pt>
                <c:pt idx="1">
                  <c:v>0.41472868217054265</c:v>
                </c:pt>
                <c:pt idx="2">
                  <c:v>0.22480620155038761</c:v>
                </c:pt>
                <c:pt idx="3">
                  <c:v>0.14763135228251506</c:v>
                </c:pt>
                <c:pt idx="4">
                  <c:v>0.11059431524547804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04832"/>
        <c:axId val="198506368"/>
      </c:barChart>
      <c:catAx>
        <c:axId val="19850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50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850636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504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2020 και 2021 κατά διάρκεια - Σεπτέμβριος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6'!$B$7:$B$12</c:f>
              <c:strCache>
                <c:ptCount val="6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κάτω από 3 μήνες</c:v>
                </c:pt>
                <c:pt idx="3">
                  <c:v>3 μήνες - 6 μήνες</c:v>
                </c:pt>
                <c:pt idx="4">
                  <c:v>6 μήνες - 12 μήνες</c:v>
                </c:pt>
                <c:pt idx="5">
                  <c:v>12 μήνες και άνω</c:v>
                </c:pt>
              </c:strCache>
            </c:strRef>
          </c:cat>
          <c:val>
            <c:numRef>
              <c:f>'Πινακας 6'!$I$7:$I$12</c:f>
              <c:numCache>
                <c:formatCode>#,##0</c:formatCode>
                <c:ptCount val="6"/>
                <c:pt idx="0">
                  <c:v>23</c:v>
                </c:pt>
                <c:pt idx="1">
                  <c:v>1911</c:v>
                </c:pt>
                <c:pt idx="2">
                  <c:v>1934</c:v>
                </c:pt>
                <c:pt idx="3">
                  <c:v>272</c:v>
                </c:pt>
                <c:pt idx="4">
                  <c:v>237</c:v>
                </c:pt>
                <c:pt idx="5">
                  <c:v>-2157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00128"/>
        <c:axId val="210001920"/>
      </c:barChart>
      <c:catAx>
        <c:axId val="21000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001920"/>
        <c:crosses val="autoZero"/>
        <c:auto val="1"/>
        <c:lblAlgn val="ctr"/>
        <c:lblOffset val="100"/>
        <c:noMultiLvlLbl val="0"/>
      </c:catAx>
      <c:valAx>
        <c:axId val="21000192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000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12</xdr:col>
      <xdr:colOff>466725</xdr:colOff>
      <xdr:row>33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12</xdr:col>
      <xdr:colOff>476250</xdr:colOff>
      <xdr:row>49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zoomScale="88" zoomScaleNormal="88" workbookViewId="0">
      <selection activeCell="T18" sqref="T18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8" bestFit="1" customWidth="1"/>
    <col min="5" max="5" width="7" customWidth="1"/>
    <col min="6" max="6" width="8.5703125" bestFit="1" customWidth="1"/>
    <col min="7" max="7" width="7.42578125" customWidth="1"/>
    <col min="8" max="8" width="7" customWidth="1"/>
    <col min="9" max="9" width="8.140625" customWidth="1"/>
    <col min="10" max="10" width="9.28515625" bestFit="1" customWidth="1"/>
    <col min="11" max="11" width="8" customWidth="1"/>
    <col min="12" max="12" width="10" customWidth="1"/>
    <col min="14" max="14" width="24.42578125" bestFit="1" customWidth="1"/>
    <col min="21" max="21" width="24.42578125" bestFit="1" customWidth="1"/>
    <col min="24" max="24" width="18.140625" customWidth="1"/>
    <col min="26" max="26" width="10.5703125" customWidth="1"/>
  </cols>
  <sheetData>
    <row r="1" spans="1:26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6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6" ht="10.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6" x14ac:dyDescent="0.2">
      <c r="A4" s="9"/>
      <c r="B4" s="24"/>
      <c r="C4" s="53" t="s">
        <v>20</v>
      </c>
      <c r="D4" s="53"/>
      <c r="E4" s="53" t="s">
        <v>21</v>
      </c>
      <c r="F4" s="53"/>
      <c r="G4" s="53"/>
      <c r="H4" s="53"/>
      <c r="I4" s="53"/>
      <c r="J4" s="53"/>
      <c r="K4" s="53"/>
      <c r="L4" s="55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6" x14ac:dyDescent="0.2">
      <c r="A5" s="9"/>
      <c r="B5" s="22" t="s">
        <v>0</v>
      </c>
      <c r="C5" s="52">
        <v>2022</v>
      </c>
      <c r="D5" s="52"/>
      <c r="E5" s="52">
        <v>2021</v>
      </c>
      <c r="F5" s="52"/>
      <c r="G5" s="52">
        <v>2022</v>
      </c>
      <c r="H5" s="52"/>
      <c r="I5" s="52" t="s">
        <v>16</v>
      </c>
      <c r="J5" s="52"/>
      <c r="K5" s="52" t="s">
        <v>17</v>
      </c>
      <c r="L5" s="54"/>
      <c r="M5" s="9"/>
      <c r="N5" s="9"/>
      <c r="O5" s="51"/>
      <c r="P5" s="51"/>
      <c r="S5" s="9"/>
    </row>
    <row r="6" spans="1:26" ht="15.75" x14ac:dyDescent="0.25">
      <c r="A6" s="9"/>
      <c r="B6" s="20"/>
      <c r="C6" s="34" t="s">
        <v>8</v>
      </c>
      <c r="D6" s="21" t="s">
        <v>1</v>
      </c>
      <c r="E6" s="34" t="s">
        <v>8</v>
      </c>
      <c r="F6" s="21" t="s">
        <v>1</v>
      </c>
      <c r="G6" s="34" t="s">
        <v>8</v>
      </c>
      <c r="H6" s="21" t="s">
        <v>1</v>
      </c>
      <c r="I6" s="34" t="s">
        <v>8</v>
      </c>
      <c r="J6" s="21" t="s">
        <v>1</v>
      </c>
      <c r="K6" s="34" t="s">
        <v>8</v>
      </c>
      <c r="L6" s="23" t="s">
        <v>1</v>
      </c>
      <c r="M6" s="9"/>
      <c r="O6" s="30"/>
      <c r="S6" s="9"/>
    </row>
    <row r="7" spans="1:26" ht="15.75" x14ac:dyDescent="0.25">
      <c r="A7" s="9"/>
      <c r="B7" s="20" t="s">
        <v>2</v>
      </c>
      <c r="C7" s="36">
        <v>1311</v>
      </c>
      <c r="D7" s="32">
        <f>C7/C14</f>
        <v>8.7627832364146785E-2</v>
      </c>
      <c r="E7" s="36">
        <v>1164</v>
      </c>
      <c r="F7" s="32">
        <f>E7/E14</f>
        <v>0.10279053338043094</v>
      </c>
      <c r="G7" s="36">
        <v>1187</v>
      </c>
      <c r="H7" s="32">
        <f>G7/G14</f>
        <v>0.10223944875107666</v>
      </c>
      <c r="I7" s="25">
        <f t="shared" ref="I7:I12" si="0">G7-E7</f>
        <v>23</v>
      </c>
      <c r="J7" s="26">
        <f t="shared" ref="J7:J13" si="1">I7/E7</f>
        <v>1.9759450171821305E-2</v>
      </c>
      <c r="K7" s="25">
        <f>G7-C7</f>
        <v>-124</v>
      </c>
      <c r="L7" s="46">
        <f>K7/C7</f>
        <v>-9.4584286803966439E-2</v>
      </c>
      <c r="M7" s="9"/>
      <c r="O7" s="31"/>
      <c r="S7" s="9"/>
    </row>
    <row r="8" spans="1:26" ht="15.75" x14ac:dyDescent="0.25">
      <c r="A8" s="9"/>
      <c r="B8" s="20" t="s">
        <v>3</v>
      </c>
      <c r="C8" s="37">
        <v>7874</v>
      </c>
      <c r="D8" s="32">
        <f>C8/C14</f>
        <v>0.52630171779961232</v>
      </c>
      <c r="E8" s="37">
        <v>2904</v>
      </c>
      <c r="F8" s="32">
        <f>E8/E14</f>
        <v>0.25644648534086895</v>
      </c>
      <c r="G8" s="37">
        <v>4815</v>
      </c>
      <c r="H8" s="32">
        <f>G8/G14</f>
        <v>0.41472868217054265</v>
      </c>
      <c r="I8" s="25">
        <f t="shared" si="0"/>
        <v>1911</v>
      </c>
      <c r="J8" s="26">
        <f t="shared" si="1"/>
        <v>0.65805785123966942</v>
      </c>
      <c r="K8" s="25">
        <f t="shared" ref="K8:K14" si="2">G8-C8</f>
        <v>-3059</v>
      </c>
      <c r="L8" s="46">
        <f t="shared" ref="L8:L14" si="3">K8/C8</f>
        <v>-0.388493776987554</v>
      </c>
      <c r="M8" s="9"/>
      <c r="O8" s="31"/>
      <c r="S8" s="9"/>
    </row>
    <row r="9" spans="1:26" ht="15.75" x14ac:dyDescent="0.25">
      <c r="A9" s="9"/>
      <c r="B9" s="47" t="s">
        <v>19</v>
      </c>
      <c r="C9" s="38">
        <f t="shared" ref="C9" si="4">SUM(C7:C8)</f>
        <v>9185</v>
      </c>
      <c r="D9" s="33">
        <f>C9/C14</f>
        <v>0.61392955016375905</v>
      </c>
      <c r="E9" s="38">
        <f t="shared" ref="E9" si="5">SUM(E7:E8)</f>
        <v>4068</v>
      </c>
      <c r="F9" s="33">
        <f>E9/E14</f>
        <v>0.35923701872129987</v>
      </c>
      <c r="G9" s="38">
        <f t="shared" ref="G9" si="6">SUM(G7:G8)</f>
        <v>6002</v>
      </c>
      <c r="H9" s="33">
        <f>G9/G14</f>
        <v>0.51696813092161931</v>
      </c>
      <c r="I9" s="27">
        <f t="shared" si="0"/>
        <v>1934</v>
      </c>
      <c r="J9" s="28">
        <f t="shared" si="1"/>
        <v>0.4754178957718781</v>
      </c>
      <c r="K9" s="27">
        <f t="shared" si="2"/>
        <v>-3183</v>
      </c>
      <c r="L9" s="48">
        <f t="shared" si="3"/>
        <v>-0.34654327708219923</v>
      </c>
      <c r="M9" s="9"/>
      <c r="O9" s="31"/>
      <c r="S9" s="9"/>
    </row>
    <row r="10" spans="1:26" ht="15.75" x14ac:dyDescent="0.25">
      <c r="A10" s="9"/>
      <c r="B10" s="20" t="s">
        <v>4</v>
      </c>
      <c r="C10" s="37">
        <v>2557</v>
      </c>
      <c r="D10" s="32">
        <f>C10/C14</f>
        <v>0.17091103535859903</v>
      </c>
      <c r="E10" s="37">
        <v>2338</v>
      </c>
      <c r="F10" s="32">
        <f>E10/E14</f>
        <v>0.20646414694454257</v>
      </c>
      <c r="G10" s="37">
        <v>2610</v>
      </c>
      <c r="H10" s="32">
        <f>G10/G14</f>
        <v>0.22480620155038761</v>
      </c>
      <c r="I10" s="25">
        <f t="shared" si="0"/>
        <v>272</v>
      </c>
      <c r="J10" s="26">
        <f t="shared" si="1"/>
        <v>0.11633875106928999</v>
      </c>
      <c r="K10" s="25">
        <f t="shared" si="2"/>
        <v>53</v>
      </c>
      <c r="L10" s="46">
        <f t="shared" si="3"/>
        <v>2.0727414939382089E-2</v>
      </c>
      <c r="M10" s="9"/>
      <c r="O10" s="30"/>
      <c r="Q10" s="14"/>
      <c r="S10" s="9"/>
    </row>
    <row r="11" spans="1:26" ht="15.75" x14ac:dyDescent="0.25">
      <c r="A11" s="9"/>
      <c r="B11" s="20" t="s">
        <v>5</v>
      </c>
      <c r="C11" s="37">
        <v>1934</v>
      </c>
      <c r="D11" s="32">
        <f>C11/C14</f>
        <v>0.12926943386137291</v>
      </c>
      <c r="E11" s="37">
        <v>1477</v>
      </c>
      <c r="F11" s="32">
        <f>E11/E14</f>
        <v>0.13043094312963618</v>
      </c>
      <c r="G11" s="37">
        <v>1714</v>
      </c>
      <c r="H11" s="32">
        <f>G11/G14</f>
        <v>0.14763135228251506</v>
      </c>
      <c r="I11" s="25">
        <f t="shared" si="0"/>
        <v>237</v>
      </c>
      <c r="J11" s="26">
        <f t="shared" si="1"/>
        <v>0.16046039268788084</v>
      </c>
      <c r="K11" s="25">
        <f t="shared" si="2"/>
        <v>-220</v>
      </c>
      <c r="L11" s="46">
        <f t="shared" si="3"/>
        <v>-0.11375387797311272</v>
      </c>
      <c r="M11" s="9"/>
      <c r="O11" s="30"/>
      <c r="Q11" s="14"/>
      <c r="S11" s="9"/>
      <c r="T11" s="2"/>
    </row>
    <row r="12" spans="1:26" ht="15.75" x14ac:dyDescent="0.25">
      <c r="A12" s="9"/>
      <c r="B12" s="49" t="s">
        <v>6</v>
      </c>
      <c r="C12" s="38">
        <v>1285</v>
      </c>
      <c r="D12" s="33">
        <f>C12/C14</f>
        <v>8.5889980616268971E-2</v>
      </c>
      <c r="E12" s="38">
        <v>3441</v>
      </c>
      <c r="F12" s="33">
        <f>E12/E14</f>
        <v>0.30386789120452135</v>
      </c>
      <c r="G12" s="38">
        <v>1284</v>
      </c>
      <c r="H12" s="33">
        <f>G12/G14</f>
        <v>0.11059431524547804</v>
      </c>
      <c r="I12" s="27">
        <f t="shared" si="0"/>
        <v>-2157</v>
      </c>
      <c r="J12" s="28">
        <f t="shared" si="1"/>
        <v>-0.62685265911072363</v>
      </c>
      <c r="K12" s="27">
        <f t="shared" si="2"/>
        <v>-1</v>
      </c>
      <c r="L12" s="48">
        <f t="shared" si="3"/>
        <v>-7.7821011673151756E-4</v>
      </c>
      <c r="M12" s="10"/>
      <c r="O12" s="30"/>
      <c r="Q12" s="14"/>
      <c r="S12" s="10"/>
      <c r="T12" s="4"/>
    </row>
    <row r="13" spans="1:26" ht="15.75" x14ac:dyDescent="0.25">
      <c r="A13" s="9"/>
      <c r="B13" s="49" t="s">
        <v>14</v>
      </c>
      <c r="C13" s="39">
        <f t="shared" ref="C13" si="7">C11+C12</f>
        <v>3219</v>
      </c>
      <c r="D13" s="33">
        <f>C13/C14</f>
        <v>0.21515941447764186</v>
      </c>
      <c r="E13" s="39">
        <f t="shared" ref="E13" si="8">E11+E12</f>
        <v>4918</v>
      </c>
      <c r="F13" s="33">
        <f>E13/E14</f>
        <v>0.43429883433415756</v>
      </c>
      <c r="G13" s="39">
        <f t="shared" ref="G13" si="9">G11+G12</f>
        <v>2998</v>
      </c>
      <c r="H13" s="33">
        <f>G13/G14</f>
        <v>0.25822566752799309</v>
      </c>
      <c r="I13" s="27">
        <f>SUM(I11,I12)</f>
        <v>-1920</v>
      </c>
      <c r="J13" s="28">
        <f t="shared" si="1"/>
        <v>-0.39040260268401789</v>
      </c>
      <c r="K13" s="35">
        <f t="shared" ref="K13" si="10">K11+K12</f>
        <v>-221</v>
      </c>
      <c r="L13" s="48">
        <f t="shared" si="3"/>
        <v>-6.8654861758310037E-2</v>
      </c>
      <c r="M13" s="10"/>
      <c r="N13" s="10"/>
      <c r="S13" s="10"/>
      <c r="T13" s="4"/>
    </row>
    <row r="14" spans="1:26" ht="16.5" thickBot="1" x14ac:dyDescent="0.3">
      <c r="A14" s="9"/>
      <c r="B14" s="40" t="s">
        <v>7</v>
      </c>
      <c r="C14" s="41">
        <f t="shared" ref="C14" si="11">C7+C8+C10+C11+C12</f>
        <v>14961</v>
      </c>
      <c r="D14" s="42">
        <f>C14/C14</f>
        <v>1</v>
      </c>
      <c r="E14" s="41">
        <f t="shared" ref="E14:G14" si="12">E7+E8+E10+E11+E12</f>
        <v>11324</v>
      </c>
      <c r="F14" s="42">
        <f>E14/E14</f>
        <v>1</v>
      </c>
      <c r="G14" s="41">
        <f t="shared" si="12"/>
        <v>11610</v>
      </c>
      <c r="H14" s="42">
        <v>1</v>
      </c>
      <c r="I14" s="43">
        <f>SUM(I7,I8,I10,I13)</f>
        <v>286</v>
      </c>
      <c r="J14" s="44">
        <f>I14/E14</f>
        <v>2.5256093253267397E-2</v>
      </c>
      <c r="K14" s="45">
        <f t="shared" si="2"/>
        <v>-3351</v>
      </c>
      <c r="L14" s="50">
        <f t="shared" si="3"/>
        <v>-0.22398235412071385</v>
      </c>
      <c r="M14" s="9"/>
      <c r="N14" s="9"/>
      <c r="O14" s="9"/>
      <c r="P14" s="9"/>
      <c r="Q14" s="9"/>
      <c r="R14" s="9"/>
      <c r="S14" s="9"/>
    </row>
    <row r="15" spans="1:26" x14ac:dyDescent="0.2">
      <c r="A15" s="9"/>
      <c r="B15" s="9"/>
      <c r="C15" s="9"/>
      <c r="D15" s="11"/>
      <c r="E15" s="9"/>
      <c r="F15" s="11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4"/>
      <c r="X15" s="4"/>
      <c r="Y15" s="4"/>
      <c r="Z15" s="7"/>
    </row>
    <row r="16" spans="1:26" ht="13.5" thickBot="1" x14ac:dyDescent="0.25">
      <c r="B16" s="3"/>
      <c r="N16" s="9"/>
      <c r="O16" s="19">
        <v>2021</v>
      </c>
      <c r="P16" s="19">
        <v>2022</v>
      </c>
    </row>
    <row r="17" spans="14:24" ht="13.5" thickBot="1" x14ac:dyDescent="0.25">
      <c r="N17" s="12" t="s">
        <v>12</v>
      </c>
      <c r="O17" s="13">
        <f>F7</f>
        <v>0.10279053338043094</v>
      </c>
      <c r="P17" s="13">
        <f>H7</f>
        <v>0.10223944875107666</v>
      </c>
    </row>
    <row r="18" spans="14:24" ht="13.5" thickBot="1" x14ac:dyDescent="0.25">
      <c r="N18" s="18" t="s">
        <v>15</v>
      </c>
      <c r="O18" s="13">
        <f>F8</f>
        <v>0.25644648534086895</v>
      </c>
      <c r="P18" s="13">
        <f>H8</f>
        <v>0.41472868217054265</v>
      </c>
    </row>
    <row r="19" spans="14:24" ht="16.5" thickBot="1" x14ac:dyDescent="0.3">
      <c r="N19" s="15" t="s">
        <v>11</v>
      </c>
      <c r="O19" s="13">
        <f>F10</f>
        <v>0.20646414694454257</v>
      </c>
      <c r="P19" s="13">
        <f>H10</f>
        <v>0.22480620155038761</v>
      </c>
      <c r="X19" s="8"/>
    </row>
    <row r="20" spans="14:24" ht="13.5" thickBot="1" x14ac:dyDescent="0.25">
      <c r="N20" s="15" t="s">
        <v>10</v>
      </c>
      <c r="O20" s="13">
        <f>F11</f>
        <v>0.13043094312963618</v>
      </c>
      <c r="P20" s="13">
        <f>H11</f>
        <v>0.14763135228251506</v>
      </c>
    </row>
    <row r="21" spans="14:24" ht="13.5" thickBot="1" x14ac:dyDescent="0.25">
      <c r="N21" s="16" t="s">
        <v>9</v>
      </c>
      <c r="O21" s="17">
        <f>F12</f>
        <v>0.30386789120452135</v>
      </c>
      <c r="P21" s="17">
        <f>H12</f>
        <v>0.11059431524547804</v>
      </c>
    </row>
    <row r="34" spans="14:14" x14ac:dyDescent="0.2">
      <c r="N34" s="29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2022-10-12T06:34:36Z</cp:lastPrinted>
  <dcterms:created xsi:type="dcterms:W3CDTF">2003-11-05T10:42:27Z</dcterms:created>
  <dcterms:modified xsi:type="dcterms:W3CDTF">2022-10-14T09:59:22Z</dcterms:modified>
</cp:coreProperties>
</file>